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R9" i="1"/>
  <c r="P9"/>
  <c r="L9"/>
  <c r="M8"/>
  <c r="G8"/>
  <c r="J8" s="1"/>
  <c r="C8"/>
  <c r="E8" s="1"/>
  <c r="O9"/>
  <c r="N9" l="1"/>
  <c r="I8"/>
  <c r="M9"/>
  <c r="C9"/>
  <c r="D8"/>
  <c r="F8"/>
  <c r="G9"/>
  <c r="H8"/>
  <c r="K8" s="1"/>
  <c r="T8" s="1"/>
  <c r="U8" s="1"/>
  <c r="J9" l="1"/>
  <c r="I9"/>
  <c r="F9"/>
  <c r="D9"/>
  <c r="E9"/>
  <c r="H9"/>
  <c r="K9" s="1"/>
  <c r="T9" s="1"/>
  <c r="U9" s="1"/>
</calcChain>
</file>

<file path=xl/sharedStrings.xml><?xml version="1.0" encoding="utf-8"?>
<sst xmlns="http://schemas.openxmlformats.org/spreadsheetml/2006/main" count="26" uniqueCount="26">
  <si>
    <t xml:space="preserve">Сводная информация по открытым бюджетам  за 2023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</si>
  <si>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</si>
  <si>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</si>
  <si>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</si>
  <si>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</si>
  <si>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</si>
  <si>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</si>
  <si>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оплата работ услуг/медосмотр, выкачка</t>
  </si>
  <si>
    <t xml:space="preserve">Общие затраты школ на 2023 год </t>
  </si>
  <si>
    <t xml:space="preserve">Затраты за 1 квартал 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</si>
  <si>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</si>
  <si>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</si>
  <si>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</si>
  <si>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</si>
  <si>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</si>
  <si>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</si>
  <si>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расход угля</t>
  </si>
  <si>
    <t>эл/энергия год</t>
  </si>
  <si>
    <t>услуги связи год/152</t>
  </si>
  <si>
    <t xml:space="preserve">вода </t>
  </si>
  <si>
    <t>Игликская казахская средняя школа</t>
  </si>
  <si>
    <t>ИТОГО:</t>
  </si>
  <si>
    <t>тыс.т.</t>
  </si>
  <si>
    <t xml:space="preserve">Руководитель </t>
  </si>
  <si>
    <t>Нурова Д.Ш.</t>
  </si>
  <si>
    <t>в тыс.тенге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</si>
</sst>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0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10" fillId="2" borderId="7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  <xf numFmtId="0" fontId="0" fillId="2" borderId="0" xfId="0" applyFill="1"/>
    <xf numFmtId="3" fontId="0" fillId="2" borderId="7" xfId="0" applyNumberFormat="1" applyFill="1" applyBorder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10" fillId="2" borderId="7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11" fillId="2" borderId="10" xfId="1" applyFont="1" applyFill="1" applyBorder="1" applyAlignment="1">
      <alignment horizontal="center" vertical="center" wrapText="1"/>
    </xf>
    <xf numFmtId="165" fontId="12" fillId="2" borderId="11" xfId="1" applyFont="1" applyFill="1" applyBorder="1" applyAlignment="1"/>
    <xf numFmtId="164" fontId="12" fillId="2" borderId="7" xfId="1" applyNumberFormat="1" applyFont="1" applyFill="1" applyBorder="1" applyAlignment="1"/>
    <xf numFmtId="3" fontId="13" fillId="2" borderId="7" xfId="0" applyNumberFormat="1" applyFont="1" applyFill="1" applyBorder="1" applyAlignment="1">
      <alignment horizontal="center"/>
    </xf>
    <xf numFmtId="0" fontId="14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3" fontId="17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6" fillId="0" borderId="0" xfId="0" applyNumberFormat="1" applyFont="1"/>
    <xf numFmtId="3" fontId="16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8;&#1040;&#1056;&#1048;&#1060;&#1048;&#1050;&#1040;&#1062;&#1048;&#1071;%202023&#1075;&#1075;/&#1064;&#1058;&#1040;&#1058;&#1053;&#1054;&#1045;%20&#1064;&#1050;&#1054;&#1051;&#10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20">
          <cell r="J20">
            <v>5306275.8012449741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 15.01.без сторож"/>
      <sheetName val="Айдаб"/>
      <sheetName val="Абай"/>
      <sheetName val="Акколь"/>
      <sheetName val="Аккадыр"/>
      <sheetName val="Алексеевка"/>
      <sheetName val="15.01 Виктровка без сторож"/>
      <sheetName val="Викторовская"/>
      <sheetName val="Еликты"/>
      <sheetName val="Бирлестык"/>
      <sheetName val="Еленовка 15.01.без сторож"/>
      <sheetName val="Еленовка"/>
      <sheetName val="01.03 Доломитово без повара"/>
      <sheetName val="Доломитово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15.01.Айдарл без сторож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15.01 Кр Кордон без сторож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водители"/>
      <sheetName val="Инклюз"/>
      <sheetName val="кочегары"/>
      <sheetName val="Лист1"/>
      <sheetName val="расчет на 2023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L7">
            <v>199861.53775642521</v>
          </cell>
        </row>
        <row r="21">
          <cell r="L21">
            <v>90781.754150787267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selection activeCell="H24" sqref="H24"/>
    </sheetView>
  </sheetViews>
  <sheetFormatPr defaultRowHeight="15"/>
  <cols>
    <col min="1" max="1" width="4.5703125" customWidth="1"/>
    <col min="2" max="2" width="35.42578125" customWidth="1"/>
    <col min="3" max="3" width="15.7109375" style="65" hidden="1" customWidth="1"/>
    <col min="4" max="4" width="12.7109375" style="65" hidden="1" customWidth="1"/>
    <col min="5" max="5" width="10.5703125" style="65" hidden="1" customWidth="1"/>
    <col min="6" max="6" width="1" style="65" hidden="1" customWidth="1"/>
    <col min="7" max="8" width="13.7109375" style="66" customWidth="1"/>
    <col min="9" max="9" width="13.140625" style="66" customWidth="1"/>
    <col min="10" max="11" width="14.42578125" style="66" customWidth="1"/>
    <col min="12" max="12" width="15.7109375" style="66" customWidth="1"/>
    <col min="13" max="13" width="12.140625" style="69" customWidth="1"/>
    <col min="14" max="15" width="12.28515625" style="68" customWidth="1"/>
    <col min="16" max="16" width="12" style="68" customWidth="1"/>
    <col min="17" max="17" width="0.28515625" style="68" hidden="1" customWidth="1"/>
    <col min="18" max="18" width="10.5703125" style="68" customWidth="1"/>
    <col min="19" max="19" width="10.7109375" style="68" hidden="1" customWidth="1"/>
    <col min="20" max="20" width="17.85546875" style="5" customWidth="1"/>
    <col min="21" max="21" width="15" customWidth="1"/>
    <col min="22" max="22" width="9.140625" hidden="1" customWidth="1"/>
    <col min="23" max="23" width="20.85546875" customWidth="1"/>
  </cols>
  <sheetData>
    <row r="1" spans="1:23" ht="20.25">
      <c r="A1" s="1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2"/>
      <c r="L1" s="3"/>
      <c r="M1" s="4"/>
      <c r="N1" s="2"/>
      <c r="O1" s="2"/>
      <c r="P1" s="2"/>
      <c r="Q1" s="2"/>
      <c r="R1" s="2"/>
      <c r="S1" s="2"/>
    </row>
    <row r="2" spans="1:23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6">
        <v>45001</v>
      </c>
      <c r="Q2" s="7"/>
      <c r="R2" s="7"/>
      <c r="S2" s="7"/>
      <c r="T2" s="8"/>
      <c r="U2" t="s">
        <v>25</v>
      </c>
    </row>
    <row r="3" spans="1:23" ht="15.7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74" t="s">
        <v>4</v>
      </c>
      <c r="I3" s="75"/>
      <c r="J3" s="76"/>
      <c r="K3" s="75" t="s">
        <v>5</v>
      </c>
      <c r="L3" s="79" t="s">
        <v>6</v>
      </c>
      <c r="M3" s="80"/>
      <c r="N3" s="80"/>
      <c r="O3" s="80"/>
      <c r="P3" s="81"/>
      <c r="Q3" s="97"/>
      <c r="R3" s="82" t="s">
        <v>7</v>
      </c>
      <c r="S3" s="82"/>
      <c r="T3" s="85" t="s">
        <v>8</v>
      </c>
      <c r="U3" s="88" t="s">
        <v>9</v>
      </c>
      <c r="W3" s="70"/>
    </row>
    <row r="4" spans="1:23" ht="2.25" customHeight="1">
      <c r="A4" s="13"/>
      <c r="B4" s="91"/>
      <c r="C4" s="91"/>
      <c r="D4" s="91"/>
      <c r="E4" s="91"/>
      <c r="F4" s="91"/>
      <c r="G4" s="91"/>
      <c r="H4" s="91"/>
      <c r="I4" s="91"/>
      <c r="J4" s="14"/>
      <c r="K4" s="77"/>
      <c r="L4" s="15"/>
      <c r="M4" s="16"/>
      <c r="N4" s="15"/>
      <c r="O4" s="15"/>
      <c r="P4" s="15"/>
      <c r="Q4" s="98"/>
      <c r="R4" s="83"/>
      <c r="S4" s="83"/>
      <c r="T4" s="86"/>
      <c r="U4" s="89"/>
      <c r="W4" s="70"/>
    </row>
    <row r="5" spans="1:23" ht="15" hidden="1" customHeight="1">
      <c r="A5" s="13"/>
      <c r="B5" s="17"/>
      <c r="C5" s="18"/>
      <c r="D5" s="18"/>
      <c r="E5" s="18"/>
      <c r="F5" s="18"/>
      <c r="G5" s="14"/>
      <c r="H5" s="14"/>
      <c r="I5" s="14"/>
      <c r="J5" s="14"/>
      <c r="K5" s="77"/>
      <c r="L5" s="15"/>
      <c r="M5" s="16"/>
      <c r="N5" s="15"/>
      <c r="O5" s="15"/>
      <c r="P5" s="15"/>
      <c r="Q5" s="98"/>
      <c r="R5" s="83"/>
      <c r="S5" s="83"/>
      <c r="T5" s="86"/>
      <c r="U5" s="89"/>
      <c r="W5" s="70"/>
    </row>
    <row r="6" spans="1:23" ht="30" customHeight="1">
      <c r="A6" s="19"/>
      <c r="B6" s="20"/>
      <c r="C6" s="21"/>
      <c r="D6" s="92" t="s">
        <v>10</v>
      </c>
      <c r="E6" s="92"/>
      <c r="F6" s="92"/>
      <c r="G6" s="22" t="s">
        <v>11</v>
      </c>
      <c r="H6" s="93" t="s">
        <v>12</v>
      </c>
      <c r="I6" s="93"/>
      <c r="J6" s="93"/>
      <c r="K6" s="77"/>
      <c r="L6" s="94" t="s">
        <v>13</v>
      </c>
      <c r="M6" s="94"/>
      <c r="N6" s="94"/>
      <c r="O6" s="94"/>
      <c r="P6" s="95" t="s">
        <v>14</v>
      </c>
      <c r="Q6" s="98"/>
      <c r="R6" s="83"/>
      <c r="S6" s="83"/>
      <c r="T6" s="86"/>
      <c r="U6" s="89"/>
      <c r="W6" s="70"/>
    </row>
    <row r="7" spans="1:23" ht="53.25" customHeight="1">
      <c r="A7" s="19"/>
      <c r="B7" s="20"/>
      <c r="C7" s="21">
        <v>111</v>
      </c>
      <c r="D7" s="21">
        <v>121</v>
      </c>
      <c r="E7" s="21">
        <v>122</v>
      </c>
      <c r="F7" s="21">
        <v>124</v>
      </c>
      <c r="G7" s="22" t="s">
        <v>15</v>
      </c>
      <c r="H7" s="22">
        <v>121</v>
      </c>
      <c r="I7" s="22">
        <v>122</v>
      </c>
      <c r="J7" s="22">
        <v>124</v>
      </c>
      <c r="K7" s="78"/>
      <c r="L7" s="22" t="s">
        <v>16</v>
      </c>
      <c r="M7" s="23" t="s">
        <v>17</v>
      </c>
      <c r="N7" s="24" t="s">
        <v>18</v>
      </c>
      <c r="O7" s="24" t="s">
        <v>19</v>
      </c>
      <c r="P7" s="96"/>
      <c r="Q7" s="99"/>
      <c r="R7" s="84"/>
      <c r="S7" s="84"/>
      <c r="T7" s="87"/>
      <c r="U7" s="90"/>
      <c r="W7" s="71"/>
    </row>
    <row r="8" spans="1:23" s="32" customFormat="1" ht="16.5" customHeight="1">
      <c r="A8" s="34">
        <v>14</v>
      </c>
      <c r="B8" s="35" t="s">
        <v>20</v>
      </c>
      <c r="C8" s="36">
        <f>'[1]Свод '!$J$20/1000</f>
        <v>5306.275801244974</v>
      </c>
      <c r="D8" s="36">
        <f t="shared" ref="D8" si="0">(C8-C8*10%)*6%</f>
        <v>286.53889326722856</v>
      </c>
      <c r="E8" s="36">
        <f t="shared" ref="E8" si="1">(C8-C8*10%)*3.5%</f>
        <v>167.14768773921671</v>
      </c>
      <c r="F8" s="36">
        <f t="shared" ref="F8" si="2">C8*2%</f>
        <v>106.12551602489948</v>
      </c>
      <c r="G8" s="26">
        <f>'[2]Свод '!$L$21</f>
        <v>90781.754150787267</v>
      </c>
      <c r="H8" s="37">
        <f t="shared" ref="H8" si="3">(G8-G8*10%)*6%</f>
        <v>4902.2147241425118</v>
      </c>
      <c r="I8" s="37">
        <f t="shared" ref="I8" si="4">(G8-G8*10%)*3.5%</f>
        <v>2859.6252557497992</v>
      </c>
      <c r="J8" s="26">
        <f t="shared" ref="J8" si="5">G8*3%</f>
        <v>2723.4526245236179</v>
      </c>
      <c r="K8" s="26">
        <f t="shared" ref="K8" si="6">G8+H8+I8+J8</f>
        <v>101267.04675520319</v>
      </c>
      <c r="L8" s="30">
        <v>6964</v>
      </c>
      <c r="M8" s="38">
        <f>658+13</f>
        <v>671</v>
      </c>
      <c r="N8" s="38">
        <v>155</v>
      </c>
      <c r="O8" s="39">
        <v>83</v>
      </c>
      <c r="P8" s="27"/>
      <c r="Q8" s="28"/>
      <c r="R8" s="29">
        <v>250</v>
      </c>
      <c r="S8" s="29"/>
      <c r="T8" s="30">
        <f t="shared" ref="T8" si="7">K8+L8+M8+N8+O8+Q8+P8+R8+S8</f>
        <v>109390.04675520319</v>
      </c>
      <c r="U8" s="31">
        <f t="shared" ref="U8" si="8">T8/4</f>
        <v>27347.511688800798</v>
      </c>
      <c r="W8" s="33"/>
    </row>
    <row r="9" spans="1:23" s="44" customFormat="1" ht="15.75">
      <c r="A9" s="40"/>
      <c r="B9" s="41" t="s">
        <v>21</v>
      </c>
      <c r="C9" s="42">
        <f>SUM(C8:C8)</f>
        <v>5306.275801244974</v>
      </c>
      <c r="D9" s="25">
        <f>(C9-C9*10%)*6%</f>
        <v>286.53889326722856</v>
      </c>
      <c r="E9" s="25">
        <f>(C9-C9*10%)*3.5%</f>
        <v>167.14768773921671</v>
      </c>
      <c r="F9" s="25">
        <f>C9*2%</f>
        <v>106.12551602489948</v>
      </c>
      <c r="G9" s="43">
        <f>SUM(G8:G8)</f>
        <v>90781.754150787267</v>
      </c>
      <c r="H9" s="43">
        <f>SUM(H8:H8)</f>
        <v>4902.2147241425118</v>
      </c>
      <c r="I9" s="43">
        <f>SUM(I8:I8)</f>
        <v>2859.6252557497992</v>
      </c>
      <c r="J9" s="43">
        <f>SUM(J8:J8)</f>
        <v>2723.4526245236179</v>
      </c>
      <c r="K9" s="26">
        <f>G9+H9+I9+J9</f>
        <v>101267.04675520319</v>
      </c>
      <c r="L9" s="43">
        <f>SUM(L8:L8)</f>
        <v>6964</v>
      </c>
      <c r="M9" s="43">
        <f>SUM(M8:M8)</f>
        <v>671</v>
      </c>
      <c r="N9" s="43">
        <f>SUM(N8:N8)</f>
        <v>155</v>
      </c>
      <c r="O9" s="43">
        <f>SUM(O8:O8)</f>
        <v>83</v>
      </c>
      <c r="P9" s="43">
        <f>SUM(P8:P8)</f>
        <v>0</v>
      </c>
      <c r="Q9" s="43"/>
      <c r="R9" s="43">
        <f>SUM(R8:R8)</f>
        <v>250</v>
      </c>
      <c r="S9" s="43"/>
      <c r="T9" s="30">
        <f t="shared" ref="T9" si="9">K9+L9+M9+N9+O9+Q9+P9+R9+S9</f>
        <v>109390.04675520319</v>
      </c>
      <c r="U9" s="31">
        <f t="shared" ref="U9" si="10">T9/4</f>
        <v>27347.511688800798</v>
      </c>
      <c r="W9" s="33"/>
    </row>
    <row r="10" spans="1:23" s="32" customFormat="1" ht="15.75">
      <c r="A10" s="45"/>
      <c r="B10" s="45"/>
      <c r="C10" s="46"/>
      <c r="D10" s="46"/>
      <c r="E10" s="46"/>
      <c r="F10" s="46"/>
      <c r="G10" s="47"/>
      <c r="H10" s="47"/>
      <c r="I10" s="47"/>
      <c r="J10" s="47"/>
      <c r="K10" s="47"/>
      <c r="L10" s="48"/>
      <c r="M10" s="48"/>
      <c r="N10" s="49"/>
      <c r="O10" s="50"/>
      <c r="P10" s="49"/>
      <c r="Q10" s="49"/>
      <c r="R10" s="49"/>
      <c r="S10" s="49"/>
      <c r="T10" s="51" t="s">
        <v>22</v>
      </c>
    </row>
    <row r="11" spans="1:23" ht="18.75">
      <c r="A11" s="52"/>
      <c r="B11" s="53" t="s">
        <v>23</v>
      </c>
      <c r="C11" s="54"/>
      <c r="D11" s="54"/>
      <c r="E11" s="54"/>
      <c r="F11" s="54"/>
      <c r="G11" s="55"/>
      <c r="H11" s="55"/>
      <c r="I11" s="55" t="s">
        <v>24</v>
      </c>
      <c r="J11" s="55"/>
      <c r="K11" s="47"/>
      <c r="L11" s="47"/>
      <c r="M11" s="56"/>
      <c r="N11" s="49"/>
      <c r="O11" s="49"/>
      <c r="P11" s="49"/>
      <c r="Q11" s="49"/>
      <c r="R11" s="49"/>
      <c r="S11" s="49"/>
      <c r="T11" s="51"/>
    </row>
    <row r="12" spans="1:23" ht="18.75">
      <c r="A12" s="52"/>
      <c r="B12" s="52"/>
      <c r="C12" s="57"/>
      <c r="D12" s="57"/>
      <c r="E12" s="57"/>
      <c r="F12" s="57"/>
      <c r="G12" s="58"/>
      <c r="H12" s="58"/>
      <c r="I12" s="58"/>
      <c r="J12" s="58"/>
      <c r="K12" s="47"/>
      <c r="L12" s="47"/>
      <c r="M12" s="59"/>
      <c r="N12" s="47"/>
      <c r="O12" s="49"/>
      <c r="P12" s="49"/>
      <c r="Q12" s="49"/>
      <c r="R12" s="49"/>
      <c r="S12" s="49"/>
      <c r="T12" s="51"/>
    </row>
    <row r="13" spans="1:23" ht="15.75">
      <c r="A13" s="60"/>
      <c r="B13" s="61"/>
      <c r="C13" s="62"/>
      <c r="D13" s="62"/>
      <c r="E13" s="62"/>
      <c r="F13" s="62"/>
      <c r="G13" s="63"/>
      <c r="H13" s="63"/>
      <c r="I13" s="63"/>
      <c r="J13" s="63"/>
      <c r="K13" s="63"/>
      <c r="L13" s="63"/>
      <c r="M13" s="56"/>
      <c r="N13" s="49"/>
      <c r="O13" s="49"/>
      <c r="P13" s="49"/>
      <c r="Q13" s="49"/>
      <c r="R13" s="49"/>
      <c r="S13" s="49"/>
      <c r="T13" s="51"/>
    </row>
    <row r="14" spans="1:23" ht="15.75">
      <c r="A14" s="60"/>
      <c r="B14" s="61"/>
      <c r="C14" s="62"/>
      <c r="D14" s="62"/>
      <c r="E14" s="62"/>
      <c r="F14" s="62"/>
      <c r="G14" s="63"/>
      <c r="H14" s="63"/>
      <c r="I14" s="63"/>
      <c r="J14" s="63"/>
      <c r="K14" s="63"/>
      <c r="L14" s="63"/>
      <c r="M14" s="59"/>
      <c r="N14" s="49"/>
      <c r="O14" s="49"/>
      <c r="P14" s="49"/>
      <c r="Q14" s="49"/>
      <c r="R14" s="49"/>
      <c r="S14" s="49"/>
      <c r="T14" s="51"/>
    </row>
    <row r="15" spans="1:23" ht="15.75">
      <c r="A15" s="60"/>
      <c r="B15" s="60"/>
      <c r="C15" s="64"/>
      <c r="D15" s="64"/>
      <c r="E15" s="64"/>
      <c r="F15" s="64"/>
      <c r="G15" s="47"/>
      <c r="H15" s="47"/>
      <c r="I15" s="47"/>
      <c r="J15" s="47"/>
      <c r="K15" s="47"/>
      <c r="L15" s="47"/>
      <c r="M15" s="56"/>
      <c r="N15" s="49"/>
      <c r="O15" s="49"/>
      <c r="P15" s="49"/>
      <c r="Q15" s="49"/>
      <c r="R15" s="49"/>
      <c r="S15" s="49"/>
      <c r="T15" s="51"/>
    </row>
    <row r="16" spans="1:23">
      <c r="M16" s="67"/>
    </row>
    <row r="17" spans="13:13">
      <c r="M17" s="67"/>
    </row>
  </sheetData>
  <mergeCells count="16">
    <mergeCell ref="W3:W7"/>
    <mergeCell ref="B1:J1"/>
    <mergeCell ref="B2:O2"/>
    <mergeCell ref="H3:J3"/>
    <mergeCell ref="K3:K7"/>
    <mergeCell ref="L3:P3"/>
    <mergeCell ref="R3:R7"/>
    <mergeCell ref="S3:S7"/>
    <mergeCell ref="T3:T7"/>
    <mergeCell ref="U3:U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2023-08-31T04:54:45Z</dcterms:modified>
</cp:coreProperties>
</file>